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85639A72-46CE-4C8C-BC31-12830B345F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5" i="1" l="1"/>
  <c r="B61" i="1"/>
  <c r="B41" i="1"/>
  <c r="B54" i="1"/>
  <c r="B19" i="1"/>
  <c r="B18" i="1"/>
  <c r="B166" i="1" l="1"/>
  <c r="B189" i="1"/>
  <c r="B182" i="1"/>
  <c r="B134" i="1"/>
  <c r="B123" i="1"/>
  <c r="B111" i="1"/>
  <c r="B109" i="1"/>
  <c r="B98" i="1"/>
  <c r="B85" i="1"/>
  <c r="B74" i="1" l="1"/>
  <c r="B81" i="1" s="1"/>
  <c r="B64" i="1"/>
  <c r="B71" i="1" s="1"/>
  <c r="B32" i="1"/>
  <c r="B48" i="1"/>
  <c r="B62" i="1" s="1"/>
  <c r="B25" i="1"/>
  <c r="B160" i="1"/>
  <c r="B148" i="1"/>
  <c r="B154" i="1"/>
  <c r="B202" i="1"/>
  <c r="B178" i="1"/>
  <c r="B172" i="1" l="1"/>
  <c r="B173" i="1" s="1"/>
  <c r="B196" i="1" s="1"/>
  <c r="B39" i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<sst xmlns="http://schemas.openxmlformats.org/spreadsheetml/2006/main" count="192" uniqueCount="187">
  <si>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</si>
  <si>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</si>
  <si>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</si>
  <si>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</si>
  <si>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</si>
  <si>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</si>
  <si>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</si>
  <si>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</si>
  <si>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</si>
  <si>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</si>
  <si>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</si>
  <si>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</si>
  <si>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</si>
  <si>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</si>
  <si>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</si>
  <si>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</si>
  <si>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</si>
  <si>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</si>
  <si>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</si>
  <si>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</si>
  <si>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</si>
  <si>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</si>
  <si>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</si>
  <si>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</si>
  <si>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</si>
  <si>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</si>
  <si>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</si>
  <si>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</si>
  <si>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</si>
  <si>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</si>
  <si>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</si>
  <si>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</si>
  <si>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</si>
  <si>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</si>
  <si>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</si>
  <si>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</si>
  <si>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</si>
  <si>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</si>
  <si>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</si>
  <si>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</si>
  <si>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</si>
  <si>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</si>
  <si>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</si>
  <si>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</si>
  <si>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</si>
  <si>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</si>
  <si>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</si>
  <si>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</si>
  <si>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</si>
  <si>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</si>
  <si>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</si>
  <si>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</si>
  <si>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</si>
  <si>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</si>
  <si>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</si>
  <si>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</si>
  <si>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</si>
  <si>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</si>
  <si>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</si>
  <si>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</si>
  <si>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</si>
  <si>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</si>
  <si>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</si>
  <si>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</si>
  <si>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</si>
  <si>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</si>
  <si>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</si>
  <si>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</si>
  <si>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</si>
  <si>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</si>
  <si>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</si>
  <si>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</si>
  <si>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</si>
  <si>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</si>
  <si>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</si>
  <si>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</si>
  <si>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</si>
  <si>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</si>
  <si>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</si>
  <si>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</si>
  <si>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</si>
  <si>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</si>
  <si>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</si>
  <si>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</si>
  <si>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</si>
  <si>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</si>
  <si>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</si>
  <si>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</si>
  <si>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</si>
  <si>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</si>
  <si>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</si>
  <si>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</si>
  <si>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</si>
  <si>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</si>
  <si>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</si>
  <si>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</si>
  <si>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</si>
  <si>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</si>
  <si>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</si>
  <si>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</si>
  <si>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</si>
  <si>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</si>
  <si>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</si>
  <si>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</si>
  <si>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</si>
  <si>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</si>
  <si>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</si>
  <si>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</si>
  <si>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</si>
  <si>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</si>
  <si>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</si>
  <si>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</si>
  <si>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</si>
  <si>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</si>
  <si>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</si>
  <si>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</si>
  <si>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</si>
  <si>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</si>
  <si>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</si>
  <si>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</si>
  <si>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</si>
  <si>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</si>
  <si>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</si>
  <si>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</si>
  <si>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</si>
  <si>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</si>
  <si>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</si>
  <si>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</si>
  <si>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</si>
  <si>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</si>
  <si>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</si>
  <si>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</si>
  <si>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</si>
  <si>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</si>
  <si>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</si>
  <si>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</si>
  <si>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</si>
  <si>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</si>
  <si>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</si>
  <si>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</si>
  <si>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</si>
  <si>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</si>
  <si>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</si>
  <si>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</si>
  <si>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</si>
  <si>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</si>
  <si>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</si>
  <si>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</si>
  <si>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</si>
  <si>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</si>
  <si>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</si>
  <si>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</si>
  <si>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</si>
  <si>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</si>
  <si>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</si>
  <si>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</si>
  <si>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</si>
  <si>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</si>
  <si>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</si>
  <si>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</si>
  <si>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</si>
  <si>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</si>
  <si>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</si>
  <si>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</si>
  <si>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</si>
  <si>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</si>
  <si>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</si>
  <si>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</si>
  <si>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</si>
  <si>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</si>
  <si>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</si>
  <si>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</si>
  <si>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</si>
  <si>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</si>
  <si>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</si>
  <si>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</si>
  <si>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</si>
  <si>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</si>
  <si>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</si>
  <si>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</si>
  <si>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</si>
  <si>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</si>
  <si>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5.2.4 - Conta 45013-8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</si>
  <si>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001/2011 - 23º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</si>
  <si>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01/07/2024      E              TÉRMINO  30/06/2025</t>
    </r>
  </si>
  <si>
    <t>Competência: 08/2024</t>
  </si>
  <si>
    <t>7.SALDO BANCÁRIO FINAL EM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</si>
</sst>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topLeftCell="A123" zoomScale="80" zoomScaleNormal="100" zoomScaleSheetLayoutView="70" zoomScalePageLayoutView="80" workbookViewId="0">
      <selection activeCell="A129" sqref="A129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2" t="s">
        <v>77</v>
      </c>
      <c r="B2" s="62"/>
    </row>
    <row r="3" spans="1:2" x14ac:dyDescent="0.25">
      <c r="A3" s="62"/>
      <c r="B3" s="62"/>
    </row>
    <row r="4" spans="1:2" x14ac:dyDescent="0.25">
      <c r="A4" s="62"/>
      <c r="B4" s="62"/>
    </row>
    <row r="5" spans="1:2" x14ac:dyDescent="0.25">
      <c r="A5" s="62"/>
      <c r="B5" s="62"/>
    </row>
    <row r="6" spans="1:2" x14ac:dyDescent="0.25">
      <c r="A6" s="62"/>
      <c r="B6" s="62"/>
    </row>
    <row r="7" spans="1:2" x14ac:dyDescent="0.25">
      <c r="A7" s="62"/>
      <c r="B7" s="62"/>
    </row>
    <row r="8" spans="1:2" ht="21" customHeight="1" x14ac:dyDescent="0.25">
      <c r="A8" s="63" t="s">
        <v>0</v>
      </c>
      <c r="B8" s="63"/>
    </row>
    <row r="9" spans="1:2" ht="16.149999999999999" customHeight="1" x14ac:dyDescent="0.25">
      <c r="A9" s="63"/>
      <c r="B9" s="63"/>
    </row>
    <row r="10" spans="1:2" x14ac:dyDescent="0.25">
      <c r="A10" s="65" t="s">
        <v>27</v>
      </c>
      <c r="B10" s="66"/>
    </row>
    <row r="11" spans="1:2" x14ac:dyDescent="0.25">
      <c r="A11" s="7" t="s">
        <v>26</v>
      </c>
      <c r="B11" s="8"/>
    </row>
    <row r="12" spans="1:2" x14ac:dyDescent="0.25">
      <c r="A12" s="67" t="s">
        <v>28</v>
      </c>
      <c r="B12" s="68"/>
    </row>
    <row r="13" spans="1:2" x14ac:dyDescent="0.25">
      <c r="A13" s="9" t="s">
        <v>29</v>
      </c>
      <c r="B13" s="8"/>
    </row>
    <row r="14" spans="1:2" x14ac:dyDescent="0.25">
      <c r="A14" s="69" t="s">
        <v>30</v>
      </c>
      <c r="B14" s="70"/>
    </row>
    <row r="15" spans="1:2" x14ac:dyDescent="0.25">
      <c r="A15" s="9" t="s">
        <v>183</v>
      </c>
      <c r="B15" s="9"/>
    </row>
    <row r="16" spans="1:2" x14ac:dyDescent="0.25">
      <c r="A16" s="67" t="s">
        <v>184</v>
      </c>
      <c r="B16" s="68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(65252232+253455516+(85850763-9702888))/12</f>
        <v>32904635.25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(19016167+1121179+19204.53)/12</f>
        <v>1679712.5441666667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1" t="s">
        <v>24</v>
      </c>
      <c r="B21" s="72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378408.55</v>
      </c>
      <c r="C25" s="46"/>
    </row>
    <row r="26" spans="1:9" x14ac:dyDescent="0.25">
      <c r="A26" s="18" t="s">
        <v>31</v>
      </c>
      <c r="B26" s="49">
        <v>39805.06</v>
      </c>
    </row>
    <row r="27" spans="1:9" x14ac:dyDescent="0.25">
      <c r="A27" s="18" t="s">
        <v>32</v>
      </c>
      <c r="B27" s="49">
        <v>25074.36</v>
      </c>
    </row>
    <row r="28" spans="1:9" x14ac:dyDescent="0.25">
      <c r="A28" s="18" t="s">
        <v>33</v>
      </c>
      <c r="B28" s="49">
        <v>11799.68</v>
      </c>
      <c r="C28" s="46"/>
    </row>
    <row r="29" spans="1:9" x14ac:dyDescent="0.25">
      <c r="A29" s="18" t="s">
        <v>34</v>
      </c>
      <c r="B29" s="49">
        <v>44788.98</v>
      </c>
    </row>
    <row r="30" spans="1:9" x14ac:dyDescent="0.25">
      <c r="A30" s="18" t="s">
        <v>35</v>
      </c>
      <c r="B30" s="49">
        <v>249294.41</v>
      </c>
    </row>
    <row r="31" spans="1:9" x14ac:dyDescent="0.25">
      <c r="A31" s="18" t="s">
        <v>36</v>
      </c>
      <c r="B31" s="49">
        <v>7646.06</v>
      </c>
    </row>
    <row r="32" spans="1:9" x14ac:dyDescent="0.25">
      <c r="A32" s="18" t="s">
        <v>79</v>
      </c>
      <c r="B32" s="52">
        <f>SUM(B33:B38)</f>
        <v>148200077.76999998</v>
      </c>
    </row>
    <row r="33" spans="1:4" x14ac:dyDescent="0.25">
      <c r="A33" s="18" t="s">
        <v>37</v>
      </c>
      <c r="B33" s="49">
        <v>57310854</v>
      </c>
    </row>
    <row r="34" spans="1:4" x14ac:dyDescent="0.25">
      <c r="A34" s="18" t="s">
        <v>38</v>
      </c>
      <c r="B34" s="49">
        <v>1732768</v>
      </c>
    </row>
    <row r="35" spans="1:4" x14ac:dyDescent="0.25">
      <c r="A35" s="18" t="s">
        <v>39</v>
      </c>
      <c r="B35" s="49">
        <v>17068801.039999999</v>
      </c>
    </row>
    <row r="36" spans="1:4" x14ac:dyDescent="0.25">
      <c r="A36" s="18" t="s">
        <v>40</v>
      </c>
      <c r="B36" s="49">
        <v>18146159.98</v>
      </c>
    </row>
    <row r="37" spans="1:4" x14ac:dyDescent="0.25">
      <c r="A37" s="18" t="s">
        <v>41</v>
      </c>
      <c r="B37" s="54">
        <v>49932012.939999998</v>
      </c>
    </row>
    <row r="38" spans="1:4" x14ac:dyDescent="0.25">
      <c r="A38" s="18" t="s">
        <v>42</v>
      </c>
      <c r="B38" s="49">
        <v>4009481.81</v>
      </c>
    </row>
    <row r="39" spans="1:4" x14ac:dyDescent="0.25">
      <c r="A39" s="19" t="s">
        <v>3</v>
      </c>
      <c r="B39" s="52">
        <f>B32+B25+B24</f>
        <v>148578486.31999999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23532202.91</v>
      </c>
      <c r="D41" s="46"/>
    </row>
    <row r="42" spans="1:4" x14ac:dyDescent="0.25">
      <c r="A42" s="18" t="s">
        <v>44</v>
      </c>
      <c r="B42" s="2">
        <v>5267784.7</v>
      </c>
      <c r="C42" s="46"/>
      <c r="D42" s="46"/>
    </row>
    <row r="43" spans="1:4" x14ac:dyDescent="0.25">
      <c r="A43" s="18" t="s">
        <v>45</v>
      </c>
      <c r="B43" s="14">
        <v>132218.21</v>
      </c>
      <c r="C43" s="46"/>
    </row>
    <row r="44" spans="1:4" x14ac:dyDescent="0.25">
      <c r="A44" s="18" t="s">
        <v>46</v>
      </c>
      <c r="B44" s="14">
        <v>2723000</v>
      </c>
      <c r="C44" s="46"/>
    </row>
    <row r="45" spans="1:4" x14ac:dyDescent="0.25">
      <c r="A45" s="18" t="s">
        <v>47</v>
      </c>
      <c r="B45" s="14">
        <v>12882000</v>
      </c>
      <c r="C45" s="46"/>
    </row>
    <row r="46" spans="1:4" x14ac:dyDescent="0.25">
      <c r="A46" s="18" t="s">
        <v>48</v>
      </c>
      <c r="B46" s="14">
        <v>2527200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139024.53</v>
      </c>
      <c r="C48" s="46"/>
    </row>
    <row r="49" spans="1:2" x14ac:dyDescent="0.25">
      <c r="A49" s="18" t="s">
        <v>43</v>
      </c>
      <c r="B49" s="14">
        <v>87000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32820</v>
      </c>
    </row>
    <row r="53" spans="1:2" x14ac:dyDescent="0.25">
      <c r="A53" s="18" t="s">
        <v>53</v>
      </c>
      <c r="B53" s="14">
        <v>19204.53</v>
      </c>
    </row>
    <row r="54" spans="1:2" x14ac:dyDescent="0.25">
      <c r="A54" s="7" t="s">
        <v>82</v>
      </c>
      <c r="B54" s="37">
        <f>SUM(B55:B60)</f>
        <v>1284592.6599999999</v>
      </c>
    </row>
    <row r="55" spans="1:2" x14ac:dyDescent="0.25">
      <c r="A55" s="18" t="s">
        <v>54</v>
      </c>
      <c r="B55" s="14">
        <v>488083.58</v>
      </c>
    </row>
    <row r="56" spans="1:2" x14ac:dyDescent="0.25">
      <c r="A56" s="18" t="s">
        <v>55</v>
      </c>
      <c r="B56" s="14">
        <v>14881.04</v>
      </c>
    </row>
    <row r="57" spans="1:2" x14ac:dyDescent="0.25">
      <c r="A57" s="18" t="s">
        <v>56</v>
      </c>
      <c r="B57" s="57">
        <v>154732.44</v>
      </c>
    </row>
    <row r="58" spans="1:2" x14ac:dyDescent="0.25">
      <c r="A58" s="18" t="s">
        <v>57</v>
      </c>
      <c r="B58" s="14">
        <v>166529.43</v>
      </c>
    </row>
    <row r="59" spans="1:2" x14ac:dyDescent="0.25">
      <c r="A59" s="18" t="s">
        <v>58</v>
      </c>
      <c r="B59" s="14">
        <v>425932.69</v>
      </c>
    </row>
    <row r="60" spans="1:2" x14ac:dyDescent="0.25">
      <c r="A60" s="18" t="s">
        <v>59</v>
      </c>
      <c r="B60" s="14">
        <v>34433.480000000003</v>
      </c>
    </row>
    <row r="61" spans="1:2" x14ac:dyDescent="0.25">
      <c r="A61" s="18" t="s">
        <v>174</v>
      </c>
      <c r="B61" s="14">
        <f>240024.44-32820-21294.7</f>
        <v>185909.74</v>
      </c>
    </row>
    <row r="62" spans="1:2" x14ac:dyDescent="0.25">
      <c r="A62" s="22" t="s">
        <v>87</v>
      </c>
      <c r="B62" s="35">
        <f>B54+B48+B41+B61</f>
        <v>25141729.84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20370000</v>
      </c>
    </row>
    <row r="65" spans="1:9" x14ac:dyDescent="0.25">
      <c r="A65" s="18" t="s">
        <v>60</v>
      </c>
      <c r="B65" s="3">
        <v>5100000</v>
      </c>
    </row>
    <row r="66" spans="1:9" x14ac:dyDescent="0.25">
      <c r="A66" s="18" t="s">
        <v>61</v>
      </c>
      <c r="B66" s="3">
        <v>0</v>
      </c>
    </row>
    <row r="67" spans="1:9" x14ac:dyDescent="0.25">
      <c r="A67" s="18" t="s">
        <v>62</v>
      </c>
      <c r="B67" s="3">
        <v>3320000</v>
      </c>
    </row>
    <row r="68" spans="1:9" x14ac:dyDescent="0.25">
      <c r="A68" s="18" t="s">
        <v>63</v>
      </c>
      <c r="B68" s="3">
        <v>8950000</v>
      </c>
    </row>
    <row r="69" spans="1:9" x14ac:dyDescent="0.25">
      <c r="A69" s="18" t="s">
        <v>64</v>
      </c>
      <c r="B69" s="3">
        <v>3000000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20370000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21900000</v>
      </c>
    </row>
    <row r="75" spans="1:9" x14ac:dyDescent="0.25">
      <c r="A75" s="18" t="s">
        <v>66</v>
      </c>
      <c r="B75" s="3">
        <v>4300000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2700000</v>
      </c>
    </row>
    <row r="78" spans="1:9" x14ac:dyDescent="0.25">
      <c r="A78" s="18" t="s">
        <v>69</v>
      </c>
      <c r="B78" s="3">
        <v>12900000</v>
      </c>
    </row>
    <row r="79" spans="1:9" x14ac:dyDescent="0.25">
      <c r="A79" s="18" t="s">
        <v>70</v>
      </c>
      <c r="B79" s="3">
        <v>2000000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21900000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5926952.209999999</v>
      </c>
      <c r="C85" s="47"/>
      <c r="D85" s="47"/>
    </row>
    <row r="86" spans="1:9" x14ac:dyDescent="0.25">
      <c r="A86" s="4" t="s">
        <v>100</v>
      </c>
      <c r="B86" s="2">
        <v>2903298.54</v>
      </c>
      <c r="D86" s="47"/>
    </row>
    <row r="87" spans="1:9" x14ac:dyDescent="0.25">
      <c r="A87" s="5" t="s">
        <v>130</v>
      </c>
      <c r="B87" s="2">
        <v>12283.2</v>
      </c>
      <c r="C87" s="47"/>
    </row>
    <row r="88" spans="1:9" x14ac:dyDescent="0.25">
      <c r="A88" s="5" t="s">
        <v>131</v>
      </c>
      <c r="B88" s="2">
        <v>541346.36</v>
      </c>
    </row>
    <row r="89" spans="1:9" x14ac:dyDescent="0.25">
      <c r="A89" s="5" t="s">
        <v>132</v>
      </c>
      <c r="B89" s="2">
        <v>150067.1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1126.48</v>
      </c>
    </row>
    <row r="92" spans="1:9" x14ac:dyDescent="0.25">
      <c r="A92" s="4" t="s">
        <v>135</v>
      </c>
      <c r="B92" s="2">
        <v>1637764.57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32994.85</v>
      </c>
    </row>
    <row r="95" spans="1:9" x14ac:dyDescent="0.25">
      <c r="A95" s="24" t="s">
        <v>177</v>
      </c>
      <c r="B95" s="2">
        <v>568961.30000000005</v>
      </c>
    </row>
    <row r="96" spans="1:9" x14ac:dyDescent="0.25">
      <c r="A96" s="24" t="s">
        <v>138</v>
      </c>
      <c r="B96" s="3">
        <v>12665</v>
      </c>
    </row>
    <row r="97" spans="1:4" x14ac:dyDescent="0.25">
      <c r="A97" s="24" t="s">
        <v>139</v>
      </c>
      <c r="B97" s="14">
        <v>66444.81</v>
      </c>
    </row>
    <row r="98" spans="1:4" x14ac:dyDescent="0.25">
      <c r="A98" s="23" t="s">
        <v>101</v>
      </c>
      <c r="B98" s="45">
        <f>SUBTOTAL(9,B99:B108)</f>
        <v>3669508.6300000004</v>
      </c>
      <c r="C98" s="47"/>
    </row>
    <row r="99" spans="1:4" x14ac:dyDescent="0.25">
      <c r="A99" s="5" t="s">
        <v>140</v>
      </c>
      <c r="B99" s="2">
        <v>2224170.1800000002</v>
      </c>
      <c r="C99" s="47"/>
    </row>
    <row r="100" spans="1:4" x14ac:dyDescent="0.25">
      <c r="A100" s="5" t="s">
        <v>141</v>
      </c>
      <c r="B100" s="2">
        <v>1095662.04</v>
      </c>
      <c r="C100" s="47"/>
    </row>
    <row r="101" spans="1:4" x14ac:dyDescent="0.25">
      <c r="A101" s="5" t="s">
        <v>142</v>
      </c>
      <c r="B101" s="2">
        <v>286508.32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2266.4499999999998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178</v>
      </c>
      <c r="B106" s="2">
        <v>0</v>
      </c>
    </row>
    <row r="107" spans="1:4" x14ac:dyDescent="0.25">
      <c r="A107" s="24" t="s">
        <v>146</v>
      </c>
      <c r="B107" s="2">
        <v>17667</v>
      </c>
    </row>
    <row r="108" spans="1:4" x14ac:dyDescent="0.25">
      <c r="A108" s="24" t="s">
        <v>129</v>
      </c>
      <c r="B108" s="14">
        <v>43234.64</v>
      </c>
    </row>
    <row r="109" spans="1:4" x14ac:dyDescent="0.25">
      <c r="A109" s="23" t="s">
        <v>103</v>
      </c>
      <c r="B109" s="45">
        <f>SUBTOTAL(9,B110)</f>
        <v>80613.710000000006</v>
      </c>
    </row>
    <row r="110" spans="1:4" x14ac:dyDescent="0.25">
      <c r="A110" s="5" t="s">
        <v>104</v>
      </c>
      <c r="B110" s="2">
        <v>80613.710000000006</v>
      </c>
    </row>
    <row r="111" spans="1:4" x14ac:dyDescent="0.25">
      <c r="A111" s="23" t="s">
        <v>105</v>
      </c>
      <c r="B111" s="45">
        <f>SUBTOTAL(9,B112:B122)</f>
        <v>3327129.2399999998</v>
      </c>
      <c r="C111" s="47"/>
      <c r="D111" s="50"/>
    </row>
    <row r="112" spans="1:4" x14ac:dyDescent="0.25">
      <c r="A112" s="5" t="s">
        <v>106</v>
      </c>
      <c r="B112" s="2">
        <v>3240156.69</v>
      </c>
      <c r="C112" s="47"/>
    </row>
    <row r="113" spans="1:4" x14ac:dyDescent="0.25">
      <c r="A113" s="5" t="s">
        <v>121</v>
      </c>
      <c r="B113" s="2">
        <v>60838.54</v>
      </c>
      <c r="D113" s="47"/>
    </row>
    <row r="114" spans="1:4" x14ac:dyDescent="0.25">
      <c r="A114" s="5" t="s">
        <v>122</v>
      </c>
      <c r="B114" s="2">
        <v>1868.23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4464.6099999999997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14500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179</v>
      </c>
      <c r="B120" s="2">
        <v>0</v>
      </c>
    </row>
    <row r="121" spans="1:4" x14ac:dyDescent="0.25">
      <c r="A121" s="4" t="s">
        <v>150</v>
      </c>
      <c r="B121" s="2">
        <v>4168.8</v>
      </c>
    </row>
    <row r="122" spans="1:4" x14ac:dyDescent="0.25">
      <c r="A122" s="24" t="s">
        <v>151</v>
      </c>
      <c r="B122" s="2">
        <v>1132.3699999999999</v>
      </c>
    </row>
    <row r="123" spans="1:4" x14ac:dyDescent="0.25">
      <c r="A123" s="23" t="s">
        <v>107</v>
      </c>
      <c r="B123" s="45">
        <f>SUBTOTAL(9,B124:B133)</f>
        <v>8960244.9600000009</v>
      </c>
    </row>
    <row r="124" spans="1:4" x14ac:dyDescent="0.25">
      <c r="A124" s="5" t="s">
        <v>108</v>
      </c>
      <c r="B124" s="2">
        <v>8812131.8100000005</v>
      </c>
    </row>
    <row r="125" spans="1:4" x14ac:dyDescent="0.25">
      <c r="A125" s="5" t="s">
        <v>125</v>
      </c>
      <c r="B125" s="2">
        <v>64536.91</v>
      </c>
    </row>
    <row r="126" spans="1:4" x14ac:dyDescent="0.25">
      <c r="A126" s="5" t="s">
        <v>126</v>
      </c>
      <c r="B126" s="2">
        <v>78230.929999999993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180</v>
      </c>
      <c r="B131" s="2">
        <v>0</v>
      </c>
    </row>
    <row r="132" spans="1:2" x14ac:dyDescent="0.25">
      <c r="A132" s="24" t="s">
        <v>154</v>
      </c>
      <c r="B132" s="2">
        <v>998</v>
      </c>
    </row>
    <row r="133" spans="1:2" x14ac:dyDescent="0.25">
      <c r="A133" s="24" t="s">
        <v>155</v>
      </c>
      <c r="B133" s="2">
        <v>4347.3100000000004</v>
      </c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181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B85+B98+B109+B111+B123+B134</f>
        <v>21964448.75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196227.81</v>
      </c>
    </row>
    <row r="149" spans="1:4" x14ac:dyDescent="0.25">
      <c r="A149" s="4" t="s">
        <v>110</v>
      </c>
      <c r="B149" s="14">
        <v>196227.81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2190</v>
      </c>
    </row>
    <row r="155" spans="1:4" x14ac:dyDescent="0.25">
      <c r="A155" s="4" t="s">
        <v>114</v>
      </c>
      <c r="B155" s="14">
        <v>2190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>
        <v>0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182</v>
      </c>
      <c r="B166" s="45">
        <f>SUBTOTAL(9,B167:B171)</f>
        <v>0</v>
      </c>
    </row>
    <row r="167" spans="1:2" x14ac:dyDescent="0.25">
      <c r="A167" s="4" t="s">
        <v>166</v>
      </c>
      <c r="B167" s="3">
        <v>0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198417.81</v>
      </c>
    </row>
    <row r="173" spans="1:2" ht="14.25" customHeight="1" x14ac:dyDescent="0.25">
      <c r="A173" s="20" t="s">
        <v>25</v>
      </c>
      <c r="B173" s="35">
        <f>B145+B172</f>
        <v>22162866.559999999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4"/>
      <c r="B179" s="64"/>
      <c r="C179"/>
      <c r="D179"/>
      <c r="E179"/>
      <c r="F179"/>
      <c r="G179"/>
      <c r="H179"/>
      <c r="I179"/>
    </row>
    <row r="180" spans="1:9" x14ac:dyDescent="0.25">
      <c r="A180" s="17" t="s">
        <v>186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542679.17000000004</v>
      </c>
    </row>
    <row r="183" spans="1:9" x14ac:dyDescent="0.25">
      <c r="A183" s="28" t="s">
        <v>89</v>
      </c>
      <c r="B183" s="49">
        <v>207174.67</v>
      </c>
      <c r="D183" s="46"/>
    </row>
    <row r="184" spans="1:9" x14ac:dyDescent="0.25">
      <c r="A184" s="28" t="s">
        <v>72</v>
      </c>
      <c r="B184" s="49">
        <v>76678.86</v>
      </c>
      <c r="D184" s="46"/>
    </row>
    <row r="185" spans="1:9" x14ac:dyDescent="0.25">
      <c r="A185" s="28" t="s">
        <v>73</v>
      </c>
      <c r="B185" s="49">
        <v>28802.81</v>
      </c>
      <c r="D185" s="46"/>
    </row>
    <row r="186" spans="1:9" x14ac:dyDescent="0.25">
      <c r="A186" s="28" t="s">
        <v>74</v>
      </c>
      <c r="B186" s="49">
        <v>21476.73</v>
      </c>
      <c r="D186" s="46"/>
    </row>
    <row r="187" spans="1:9" x14ac:dyDescent="0.25">
      <c r="A187" s="28" t="s">
        <v>90</v>
      </c>
      <c r="B187" s="49">
        <v>181695.51</v>
      </c>
      <c r="C187" s="46"/>
      <c r="D187" s="46"/>
    </row>
    <row r="188" spans="1:9" x14ac:dyDescent="0.25">
      <c r="A188" s="28" t="s">
        <v>91</v>
      </c>
      <c r="B188" s="49">
        <v>26850.59</v>
      </c>
      <c r="C188" s="46"/>
      <c r="D188" s="46"/>
    </row>
    <row r="189" spans="1:9" x14ac:dyDescent="0.25">
      <c r="A189" s="28" t="s">
        <v>92</v>
      </c>
      <c r="B189" s="38">
        <f>SUM(B190:B195)</f>
        <v>151014670.42999998</v>
      </c>
    </row>
    <row r="190" spans="1:9" x14ac:dyDescent="0.25">
      <c r="A190" s="28" t="s">
        <v>120</v>
      </c>
      <c r="B190" s="49">
        <v>56998937.579999998</v>
      </c>
      <c r="C190" s="46"/>
    </row>
    <row r="191" spans="1:9" x14ac:dyDescent="0.25">
      <c r="A191" s="28" t="s">
        <v>93</v>
      </c>
      <c r="B191" s="49">
        <v>1747649.04</v>
      </c>
      <c r="C191" s="46"/>
      <c r="D191" s="46"/>
    </row>
    <row r="192" spans="1:9" x14ac:dyDescent="0.25">
      <c r="A192" s="28" t="s">
        <v>94</v>
      </c>
      <c r="B192" s="49">
        <v>16603533.48</v>
      </c>
      <c r="C192" s="46"/>
      <c r="D192" s="46"/>
    </row>
    <row r="193" spans="1:4" x14ac:dyDescent="0.25">
      <c r="A193" s="28" t="s">
        <v>95</v>
      </c>
      <c r="B193" s="49">
        <v>22262689.41</v>
      </c>
      <c r="C193" s="46"/>
      <c r="D193" s="50"/>
    </row>
    <row r="194" spans="1:4" x14ac:dyDescent="0.25">
      <c r="A194" s="28" t="s">
        <v>96</v>
      </c>
      <c r="B194" s="54">
        <v>49357945.630000003</v>
      </c>
      <c r="D194" s="46"/>
    </row>
    <row r="195" spans="1:4" x14ac:dyDescent="0.25">
      <c r="A195" s="28" t="s">
        <v>97</v>
      </c>
      <c r="B195" s="49">
        <v>4043915.29</v>
      </c>
      <c r="D195" s="46"/>
    </row>
    <row r="196" spans="1:4" x14ac:dyDescent="0.25">
      <c r="A196" s="27" t="s">
        <v>23</v>
      </c>
      <c r="B196" s="38">
        <f>(B39+B62)-(B173+B178)</f>
        <v>151557349.59999999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52">
        <v>651781.89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651781.89</v>
      </c>
    </row>
    <row r="203" spans="1:4" x14ac:dyDescent="0.25">
      <c r="A203" s="58" t="s">
        <v>16</v>
      </c>
      <c r="B203" s="59"/>
    </row>
    <row r="204" spans="1:4" x14ac:dyDescent="0.25">
      <c r="A204" s="60"/>
      <c r="B204" s="61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9" ma:contentTypeDescription="Crie um novo documento." ma:contentTypeScope="" ma:versionID="0c92dc032631ed319ee3da34edc8ba34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27fbd242e0303d5eb2eaa360f1411bc4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74C25-9776-4A15-A794-1F5233D7395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2e397677-9d8e-4934-9323-45b51ee27292"/>
    <ds:schemaRef ds:uri="http://purl.org/dc/terms/"/>
    <ds:schemaRef ds:uri="http://schemas.openxmlformats.org/package/2006/metadata/core-properties"/>
    <ds:schemaRef ds:uri="8d34be9d-4bdd-4440-83d6-242f251ff09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5057F6-EE43-46C9-98B8-16B7FB298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2024-09-19T17:32:36Z</cp:lastPrinted>
  <dcterms:created xsi:type="dcterms:W3CDTF">2021-09-23T15:15:02Z</dcterms:created>
  <dcterms:modified xsi:type="dcterms:W3CDTF">2024-09-19T17:33:09Z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