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0653904D-70A2-46EB-8AD3-EC5A683471A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3" i="1" l="1"/>
  <c r="B176" i="1"/>
  <c r="B145" i="1"/>
  <c r="B134" i="1"/>
  <c r="B123" i="1"/>
  <c r="B111" i="1"/>
  <c r="B109" i="1"/>
  <c r="B98" i="1"/>
  <c r="B85" i="1"/>
  <c r="B108" i="1" l="1"/>
  <c r="B97" i="1"/>
  <c r="B46" i="1" l="1"/>
  <c r="B42" i="1"/>
  <c r="B54" i="1" l="1"/>
  <c r="B41" i="1" l="1"/>
  <c r="B18" i="1" l="1"/>
  <c r="B19" i="1"/>
  <c r="B74" i="1" l="1"/>
  <c r="B81" i="1" s="1"/>
  <c r="B64" i="1"/>
  <c r="B71" i="1" s="1"/>
  <c r="B32" i="1"/>
  <c r="B48" i="1"/>
  <c r="B62" i="1" s="1"/>
  <c r="B190" i="1" s="1"/>
  <c r="B25" i="1"/>
  <c r="B160" i="1"/>
  <c r="B148" i="1"/>
  <c r="B154" i="1"/>
  <c r="B196" i="1"/>
  <c r="B172" i="1"/>
  <c r="B166" i="1" l="1"/>
  <c r="B39" i="1"/>
  <c r="B167" i="1" l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<sst xmlns="http://schemas.openxmlformats.org/spreadsheetml/2006/main" count="186" uniqueCount="186">
  <si>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</si>
  <si>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</si>
  <si>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</si>
  <si>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</si>
  <si>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</si>
  <si>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</si>
  <si>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</si>
  <si>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</si>
  <si>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</si>
  <si>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</si>
  <si>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</si>
  <si>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</si>
  <si>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</si>
  <si>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</si>
  <si>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</si>
  <si>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</si>
  <si>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</si>
  <si>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</si>
  <si>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</si>
  <si>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</si>
  <si>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</si>
  <si>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</si>
  <si>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</si>
  <si>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</si>
  <si>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</si>
  <si>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</si>
  <si>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</si>
  <si>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</si>
  <si>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</si>
  <si>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</si>
  <si>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</si>
  <si>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</si>
  <si>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</si>
  <si>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</si>
  <si>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</si>
  <si>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</si>
  <si>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</si>
  <si>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</si>
  <si>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</si>
  <si>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</si>
  <si>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</si>
  <si>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</si>
  <si>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</si>
  <si>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</si>
  <si>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</si>
  <si>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</si>
  <si>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</si>
  <si>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</si>
  <si>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</si>
  <si>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</si>
  <si>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</si>
  <si>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</si>
  <si>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</si>
  <si>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</si>
  <si>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</si>
  <si>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</si>
  <si>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</si>
  <si>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</si>
  <si>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</si>
  <si>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</si>
  <si>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</si>
  <si>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</si>
  <si>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</si>
  <si>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</si>
  <si>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</si>
  <si>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</si>
  <si>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</si>
  <si>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</si>
  <si>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</si>
  <si>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</si>
  <si>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</si>
  <si>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</si>
  <si>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</si>
  <si>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</si>
  <si>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</si>
  <si>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</si>
  <si>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</si>
  <si>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</si>
  <si>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</si>
  <si>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</si>
  <si>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</si>
  <si>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</si>
  <si>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</si>
  <si>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</si>
  <si>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</si>
  <si>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</si>
  <si>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</si>
  <si>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</si>
  <si>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</si>
  <si>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</si>
  <si>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</si>
  <si>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</si>
  <si>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</si>
  <si>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</si>
  <si>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</si>
  <si>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</si>
  <si>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</si>
  <si>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</si>
  <si>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</si>
  <si>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</si>
  <si>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</si>
  <si>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</si>
  <si>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</si>
  <si>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</si>
  <si>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</si>
  <si>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</si>
  <si>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</si>
  <si>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</si>
  <si>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</si>
  <si>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</si>
  <si>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</si>
  <si>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</si>
  <si>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</si>
  <si>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</si>
  <si>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</si>
  <si>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</si>
  <si>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</si>
  <si>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</si>
  <si>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</si>
  <si>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</si>
  <si>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</si>
  <si>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</si>
  <si>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</si>
  <si>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</si>
  <si>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</si>
  <si>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</si>
  <si>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</si>
  <si>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</si>
  <si>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</si>
  <si>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</si>
  <si>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</si>
  <si>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</si>
  <si>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</si>
  <si>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</si>
  <si>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</si>
  <si>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</si>
  <si>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</si>
  <si>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</si>
  <si>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</si>
  <si>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</si>
  <si>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</si>
  <si>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</si>
  <si>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</si>
  <si>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</si>
  <si>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</si>
  <si>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</si>
  <si>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</si>
  <si>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</si>
  <si>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</si>
  <si>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</si>
  <si>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</si>
  <si>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</si>
  <si>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</si>
  <si>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</si>
  <si>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</si>
  <si>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</si>
  <si>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</si>
  <si>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</si>
  <si>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</si>
  <si>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</si>
  <si>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</si>
  <si>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</si>
  <si>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</si>
  <si>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</si>
  <si>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</si>
  <si>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</si>
  <si>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</si>
  <si>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</si>
  <si>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</si>
  <si>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</si>
  <si>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</si>
  <si>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</si>
  <si>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</si>
  <si>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</si>
  <si>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</si>
  <si>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</si>
  <si>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</si>
  <si>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</si>
  <si>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</si>
  <si>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</si>
  <si>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</si>
  <si>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</si>
  <si>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</si>
  <si>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</si>
  <si>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Competência: 04/2024</t>
  </si>
  <si>
    <t>7.SALDO BANCÁRIO FINAL EM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</si>
</sst>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showGridLines="0" tabSelected="1" topLeftCell="A7" zoomScaleNormal="100" zoomScaleSheetLayoutView="70" zoomScalePageLayoutView="70" workbookViewId="0">
      <selection activeCell="A179" sqref="A179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177</v>
      </c>
      <c r="B15" s="9"/>
    </row>
    <row r="16" spans="1:2" x14ac:dyDescent="0.25">
      <c r="A16" s="66" t="s">
        <v>178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184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468871.83999999997</v>
      </c>
    </row>
    <row r="26" spans="1:9" x14ac:dyDescent="0.25">
      <c r="A26" s="18" t="s">
        <v>31</v>
      </c>
      <c r="B26" s="49">
        <v>130633.53</v>
      </c>
    </row>
    <row r="27" spans="1:9" x14ac:dyDescent="0.25">
      <c r="A27" s="18" t="s">
        <v>32</v>
      </c>
      <c r="B27" s="49">
        <v>41797.949999999997</v>
      </c>
    </row>
    <row r="28" spans="1:9" x14ac:dyDescent="0.25">
      <c r="A28" s="18" t="s">
        <v>33</v>
      </c>
      <c r="B28" s="49">
        <v>85652.36</v>
      </c>
      <c r="C28" s="46"/>
    </row>
    <row r="29" spans="1:9" x14ac:dyDescent="0.25">
      <c r="A29" s="18" t="s">
        <v>34</v>
      </c>
      <c r="B29" s="49">
        <v>6958.3</v>
      </c>
    </row>
    <row r="30" spans="1:9" x14ac:dyDescent="0.25">
      <c r="A30" s="18" t="s">
        <v>35</v>
      </c>
      <c r="B30" s="49">
        <v>197559.37</v>
      </c>
    </row>
    <row r="31" spans="1:9" x14ac:dyDescent="0.25">
      <c r="A31" s="18" t="s">
        <v>36</v>
      </c>
      <c r="B31" s="49">
        <v>6270.33</v>
      </c>
    </row>
    <row r="32" spans="1:9" x14ac:dyDescent="0.25">
      <c r="A32" s="18" t="s">
        <v>79</v>
      </c>
      <c r="B32" s="52">
        <f>SUM(B33:B38)</f>
        <v>127168710.11</v>
      </c>
    </row>
    <row r="33" spans="1:4" x14ac:dyDescent="0.25">
      <c r="A33" s="18" t="s">
        <v>37</v>
      </c>
      <c r="B33" s="49">
        <v>51978094.159999996</v>
      </c>
    </row>
    <row r="34" spans="1:4" x14ac:dyDescent="0.25">
      <c r="A34" s="18" t="s">
        <v>38</v>
      </c>
      <c r="B34" s="49">
        <v>1625822.15</v>
      </c>
    </row>
    <row r="35" spans="1:4" x14ac:dyDescent="0.25">
      <c r="A35" s="18" t="s">
        <v>39</v>
      </c>
      <c r="B35" s="49">
        <v>14703785.789999999</v>
      </c>
    </row>
    <row r="36" spans="1:4" x14ac:dyDescent="0.25">
      <c r="A36" s="18" t="s">
        <v>40</v>
      </c>
      <c r="B36" s="49">
        <v>13186044.82</v>
      </c>
    </row>
    <row r="37" spans="1:4" x14ac:dyDescent="0.25">
      <c r="A37" s="18" t="s">
        <v>41</v>
      </c>
      <c r="B37" s="54">
        <v>41798263.149999999</v>
      </c>
    </row>
    <row r="38" spans="1:4" x14ac:dyDescent="0.25">
      <c r="A38" s="18" t="s">
        <v>42</v>
      </c>
      <c r="B38" s="49">
        <v>3876700.04</v>
      </c>
    </row>
    <row r="39" spans="1:4" x14ac:dyDescent="0.25">
      <c r="A39" s="19" t="s">
        <v>3</v>
      </c>
      <c r="B39" s="52">
        <f>B32+B25+B24</f>
        <v>127637581.95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26184916.990000002</v>
      </c>
      <c r="D41" s="46"/>
    </row>
    <row r="42" spans="1:4" x14ac:dyDescent="0.25">
      <c r="A42" s="18" t="s">
        <v>44</v>
      </c>
      <c r="B42" s="2">
        <f>7178928.15-1323420</f>
        <v>5855508.1500000004</v>
      </c>
      <c r="C42" s="46"/>
      <c r="D42" s="46"/>
    </row>
    <row r="43" spans="1:4" x14ac:dyDescent="0.25">
      <c r="A43" s="18" t="s">
        <v>45</v>
      </c>
      <c r="B43" s="14">
        <v>122061.84</v>
      </c>
      <c r="C43" s="46"/>
    </row>
    <row r="44" spans="1:4" x14ac:dyDescent="0.25">
      <c r="A44" s="18" t="s">
        <v>46</v>
      </c>
      <c r="B44" s="14">
        <v>3788921</v>
      </c>
      <c r="C44" s="46"/>
    </row>
    <row r="45" spans="1:4" x14ac:dyDescent="0.25">
      <c r="A45" s="18" t="s">
        <v>47</v>
      </c>
      <c r="B45" s="14">
        <v>12127392</v>
      </c>
      <c r="C45" s="46"/>
    </row>
    <row r="46" spans="1:4" x14ac:dyDescent="0.25">
      <c r="A46" s="18" t="s">
        <v>48</v>
      </c>
      <c r="B46" s="14">
        <f>4349034-58000</f>
        <v>4291034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1381420</v>
      </c>
      <c r="C48" s="46"/>
    </row>
    <row r="49" spans="1:2" x14ac:dyDescent="0.25">
      <c r="A49" s="18" t="s">
        <v>43</v>
      </c>
      <c r="B49" s="14">
        <v>1323420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58000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1122576.0799999998</v>
      </c>
    </row>
    <row r="55" spans="1:2" x14ac:dyDescent="0.25">
      <c r="A55" s="18" t="s">
        <v>54</v>
      </c>
      <c r="B55" s="14">
        <v>460975.39</v>
      </c>
    </row>
    <row r="56" spans="1:2" x14ac:dyDescent="0.25">
      <c r="A56" s="18" t="s">
        <v>55</v>
      </c>
      <c r="B56" s="14">
        <v>14962.89</v>
      </c>
    </row>
    <row r="57" spans="1:2" x14ac:dyDescent="0.25">
      <c r="A57" s="18" t="s">
        <v>56</v>
      </c>
      <c r="B57" s="14">
        <v>127152.19</v>
      </c>
    </row>
    <row r="58" spans="1:2" x14ac:dyDescent="0.25">
      <c r="A58" s="18" t="s">
        <v>57</v>
      </c>
      <c r="B58" s="14">
        <v>105618.88</v>
      </c>
    </row>
    <row r="59" spans="1:2" x14ac:dyDescent="0.25">
      <c r="A59" s="18" t="s">
        <v>58</v>
      </c>
      <c r="B59" s="14">
        <v>379805.51</v>
      </c>
    </row>
    <row r="60" spans="1:2" x14ac:dyDescent="0.25">
      <c r="A60" s="18" t="s">
        <v>59</v>
      </c>
      <c r="B60" s="14">
        <v>34061.22</v>
      </c>
    </row>
    <row r="61" spans="1:2" x14ac:dyDescent="0.25">
      <c r="A61" s="18" t="s">
        <v>174</v>
      </c>
      <c r="B61" s="14">
        <v>366632.41999999993</v>
      </c>
    </row>
    <row r="62" spans="1:2" x14ac:dyDescent="0.25">
      <c r="A62" s="22" t="s">
        <v>87</v>
      </c>
      <c r="B62" s="35">
        <f>B54+B48+B41+B61</f>
        <v>29055545.490000002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24148436.630000003</v>
      </c>
    </row>
    <row r="65" spans="1:9" x14ac:dyDescent="0.25">
      <c r="A65" s="18" t="s">
        <v>60</v>
      </c>
      <c r="B65" s="3">
        <v>4800000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3610000</v>
      </c>
    </row>
    <row r="68" spans="1:9" x14ac:dyDescent="0.25">
      <c r="A68" s="18" t="s">
        <v>63</v>
      </c>
      <c r="B68" s="3">
        <v>14338436.630000001</v>
      </c>
    </row>
    <row r="69" spans="1:9" x14ac:dyDescent="0.25">
      <c r="A69" s="18" t="s">
        <v>64</v>
      </c>
      <c r="B69" s="3">
        <v>1300000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24148436.630000003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28150000</v>
      </c>
    </row>
    <row r="75" spans="1:9" x14ac:dyDescent="0.25">
      <c r="A75" s="18" t="s">
        <v>66</v>
      </c>
      <c r="B75" s="3">
        <v>6800000</v>
      </c>
    </row>
    <row r="76" spans="1:9" x14ac:dyDescent="0.25">
      <c r="A76" s="18" t="s">
        <v>67</v>
      </c>
      <c r="B76" s="3">
        <v>100000</v>
      </c>
    </row>
    <row r="77" spans="1:9" x14ac:dyDescent="0.25">
      <c r="A77" s="18" t="s">
        <v>68</v>
      </c>
      <c r="B77" s="3">
        <v>3750000</v>
      </c>
    </row>
    <row r="78" spans="1:9" x14ac:dyDescent="0.25">
      <c r="A78" s="18" t="s">
        <v>69</v>
      </c>
      <c r="B78" s="3">
        <v>13300000</v>
      </c>
    </row>
    <row r="79" spans="1:9" x14ac:dyDescent="0.25">
      <c r="A79" s="18" t="s">
        <v>70</v>
      </c>
      <c r="B79" s="3">
        <v>4200000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28150000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4773018.5699999994</v>
      </c>
      <c r="C85" s="47"/>
      <c r="D85" s="47"/>
    </row>
    <row r="86" spans="1:9" x14ac:dyDescent="0.25">
      <c r="A86" s="4" t="s">
        <v>100</v>
      </c>
      <c r="B86" s="2">
        <v>4047533.8200000003</v>
      </c>
      <c r="D86" s="47"/>
    </row>
    <row r="87" spans="1:9" x14ac:dyDescent="0.25">
      <c r="A87" s="5" t="s">
        <v>130</v>
      </c>
      <c r="B87" s="2">
        <v>9030</v>
      </c>
      <c r="C87" s="47"/>
    </row>
    <row r="88" spans="1:9" x14ac:dyDescent="0.25">
      <c r="A88" s="5" t="s">
        <v>131</v>
      </c>
      <c r="B88" s="2">
        <v>326940.30999999994</v>
      </c>
    </row>
    <row r="89" spans="1:9" x14ac:dyDescent="0.25">
      <c r="A89" s="5" t="s">
        <v>132</v>
      </c>
      <c r="B89" s="2">
        <v>60037.840000000004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927.21</v>
      </c>
    </row>
    <row r="92" spans="1:9" x14ac:dyDescent="0.25">
      <c r="A92" s="4" t="s">
        <v>135</v>
      </c>
      <c r="B92" s="2">
        <v>0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21600</v>
      </c>
    </row>
    <row r="95" spans="1:9" x14ac:dyDescent="0.25">
      <c r="A95" s="24" t="s">
        <v>179</v>
      </c>
      <c r="B95" s="2">
        <v>223016.37999999998</v>
      </c>
    </row>
    <row r="96" spans="1:9" x14ac:dyDescent="0.25">
      <c r="A96" s="24" t="s">
        <v>138</v>
      </c>
      <c r="B96" s="3">
        <v>29869.599999999999</v>
      </c>
    </row>
    <row r="97" spans="1:4" x14ac:dyDescent="0.25">
      <c r="A97" s="24" t="s">
        <v>139</v>
      </c>
      <c r="B97" s="14">
        <f>50313.67+3749.74</f>
        <v>54063.409999999996</v>
      </c>
    </row>
    <row r="98" spans="1:4" x14ac:dyDescent="0.25">
      <c r="A98" s="23" t="s">
        <v>101</v>
      </c>
      <c r="B98" s="45">
        <f>SUBTOTAL(9,B99:B108)</f>
        <v>1543778.47</v>
      </c>
      <c r="C98" s="47"/>
    </row>
    <row r="99" spans="1:4" x14ac:dyDescent="0.25">
      <c r="A99" s="5" t="s">
        <v>140</v>
      </c>
      <c r="B99" s="2">
        <v>492944.00000000006</v>
      </c>
    </row>
    <row r="100" spans="1:4" x14ac:dyDescent="0.25">
      <c r="A100" s="5" t="s">
        <v>141</v>
      </c>
      <c r="B100" s="2">
        <v>821638.69</v>
      </c>
    </row>
    <row r="101" spans="1:4" x14ac:dyDescent="0.25">
      <c r="A101" s="5" t="s">
        <v>142</v>
      </c>
      <c r="B101" s="2">
        <v>165337.62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180</v>
      </c>
      <c r="B106" s="2">
        <v>0</v>
      </c>
    </row>
    <row r="107" spans="1:4" x14ac:dyDescent="0.25">
      <c r="A107" s="24" t="s">
        <v>146</v>
      </c>
      <c r="B107" s="2">
        <v>46334.400000000001</v>
      </c>
    </row>
    <row r="108" spans="1:4" x14ac:dyDescent="0.25">
      <c r="A108" s="24" t="s">
        <v>129</v>
      </c>
      <c r="B108" s="14">
        <f>17523.76</f>
        <v>17523.759999999998</v>
      </c>
    </row>
    <row r="109" spans="1:4" x14ac:dyDescent="0.25">
      <c r="A109" s="23" t="s">
        <v>103</v>
      </c>
      <c r="B109" s="45">
        <f>SUBTOTAL(9,B110)</f>
        <v>92155.04</v>
      </c>
    </row>
    <row r="110" spans="1:4" x14ac:dyDescent="0.25">
      <c r="A110" s="5" t="s">
        <v>104</v>
      </c>
      <c r="B110" s="2">
        <v>92155.04</v>
      </c>
    </row>
    <row r="111" spans="1:4" x14ac:dyDescent="0.25">
      <c r="A111" s="23" t="s">
        <v>105</v>
      </c>
      <c r="B111" s="45">
        <f>SUBTOTAL(9,B112:B122)</f>
        <v>3884482.71</v>
      </c>
      <c r="C111" s="47"/>
      <c r="D111" s="50"/>
    </row>
    <row r="112" spans="1:4" x14ac:dyDescent="0.25">
      <c r="A112" s="5" t="s">
        <v>106</v>
      </c>
      <c r="B112" s="2">
        <v>3534686.02</v>
      </c>
      <c r="C112" s="47"/>
    </row>
    <row r="113" spans="1:4" x14ac:dyDescent="0.25">
      <c r="A113" s="5" t="s">
        <v>121</v>
      </c>
      <c r="B113" s="2">
        <v>62180.990000000005</v>
      </c>
      <c r="D113" s="47"/>
    </row>
    <row r="114" spans="1:4" x14ac:dyDescent="0.25">
      <c r="A114" s="5" t="s">
        <v>122</v>
      </c>
      <c r="B114" s="2">
        <v>96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0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181</v>
      </c>
      <c r="B120" s="2">
        <v>0</v>
      </c>
    </row>
    <row r="121" spans="1:4" x14ac:dyDescent="0.25">
      <c r="A121" s="4" t="s">
        <v>150</v>
      </c>
      <c r="B121" s="2">
        <v>1853.3999999999999</v>
      </c>
    </row>
    <row r="122" spans="1:4" x14ac:dyDescent="0.25">
      <c r="A122" s="24" t="s">
        <v>151</v>
      </c>
      <c r="B122" s="2">
        <v>271166.3</v>
      </c>
    </row>
    <row r="123" spans="1:4" x14ac:dyDescent="0.25">
      <c r="A123" s="23" t="s">
        <v>107</v>
      </c>
      <c r="B123" s="45">
        <f>SUBTOTAL(9,B124:B133)</f>
        <v>13007110.209999999</v>
      </c>
    </row>
    <row r="124" spans="1:4" x14ac:dyDescent="0.25">
      <c r="A124" s="5" t="s">
        <v>108</v>
      </c>
      <c r="B124" s="2">
        <v>12908351.709999999</v>
      </c>
    </row>
    <row r="125" spans="1:4" x14ac:dyDescent="0.25">
      <c r="A125" s="5" t="s">
        <v>125</v>
      </c>
      <c r="B125" s="2">
        <v>86764.499999999985</v>
      </c>
    </row>
    <row r="126" spans="1:4" x14ac:dyDescent="0.25">
      <c r="A126" s="5" t="s">
        <v>126</v>
      </c>
      <c r="B126" s="2">
        <v>192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182</v>
      </c>
      <c r="B131" s="2">
        <v>0</v>
      </c>
    </row>
    <row r="132" spans="1:2" x14ac:dyDescent="0.25">
      <c r="A132" s="24" t="s">
        <v>154</v>
      </c>
      <c r="B132" s="2">
        <v>11802</v>
      </c>
    </row>
    <row r="133" spans="1:2" x14ac:dyDescent="0.25">
      <c r="A133" s="24" t="s">
        <v>155</v>
      </c>
      <c r="B133" s="2"/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183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SUBTOTAL(9,B85:B144)</f>
        <v>23300545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542011.05000000005</v>
      </c>
    </row>
    <row r="149" spans="1:4" x14ac:dyDescent="0.25">
      <c r="A149" s="4" t="s">
        <v>110</v>
      </c>
      <c r="B149" s="14">
        <v>542011.05000000005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15855.18</v>
      </c>
    </row>
    <row r="155" spans="1:4" x14ac:dyDescent="0.25">
      <c r="A155" s="4" t="s">
        <v>114</v>
      </c>
      <c r="B155" s="14">
        <v>15855.18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9" x14ac:dyDescent="0.25">
      <c r="A161" s="4" t="s">
        <v>166</v>
      </c>
      <c r="B161" s="3">
        <v>0</v>
      </c>
    </row>
    <row r="162" spans="1:9" x14ac:dyDescent="0.25">
      <c r="A162" s="4" t="s">
        <v>168</v>
      </c>
      <c r="B162" s="3">
        <v>0</v>
      </c>
    </row>
    <row r="163" spans="1:9" x14ac:dyDescent="0.25">
      <c r="A163" s="24" t="s">
        <v>169</v>
      </c>
      <c r="B163" s="48">
        <v>0</v>
      </c>
    </row>
    <row r="164" spans="1:9" x14ac:dyDescent="0.25">
      <c r="A164" s="24" t="s">
        <v>170</v>
      </c>
      <c r="B164" s="48">
        <v>0</v>
      </c>
    </row>
    <row r="165" spans="1:9" x14ac:dyDescent="0.25">
      <c r="A165" s="24" t="s">
        <v>172</v>
      </c>
      <c r="B165" s="48">
        <v>0</v>
      </c>
    </row>
    <row r="166" spans="1:9" x14ac:dyDescent="0.25">
      <c r="A166" s="20" t="s">
        <v>173</v>
      </c>
      <c r="B166" s="35">
        <f>B154+B148+B160</f>
        <v>557866.2300000001</v>
      </c>
    </row>
    <row r="167" spans="1:9" ht="14.25" customHeight="1" x14ac:dyDescent="0.25">
      <c r="A167" s="20" t="s">
        <v>25</v>
      </c>
      <c r="B167" s="35">
        <f>B145+B166</f>
        <v>23858411.23</v>
      </c>
    </row>
    <row r="168" spans="1:9" ht="12" customHeight="1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0">
        <f>B170+B171</f>
        <v>0</v>
      </c>
    </row>
    <row r="173" spans="1:9" s="33" customFormat="1" ht="7.5" customHeight="1" x14ac:dyDescent="0.25">
      <c r="A173" s="63"/>
      <c r="B173" s="63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29"/>
    </row>
    <row r="175" spans="1:9" x14ac:dyDescent="0.25">
      <c r="A175" s="28" t="s">
        <v>15</v>
      </c>
      <c r="B175" s="49">
        <v>0</v>
      </c>
    </row>
    <row r="176" spans="1:9" x14ac:dyDescent="0.25">
      <c r="A176" s="28" t="s">
        <v>88</v>
      </c>
      <c r="B176" s="56">
        <f>SUM(B177:B182)</f>
        <v>541866.65</v>
      </c>
    </row>
    <row r="177" spans="1:4" x14ac:dyDescent="0.25">
      <c r="A177" s="28" t="s">
        <v>89</v>
      </c>
      <c r="B177" s="49">
        <v>65346.11</v>
      </c>
      <c r="D177" s="46"/>
    </row>
    <row r="178" spans="1:4" x14ac:dyDescent="0.25">
      <c r="A178" s="28" t="s">
        <v>72</v>
      </c>
      <c r="B178" s="49">
        <v>71704.75</v>
      </c>
      <c r="D178" s="46"/>
    </row>
    <row r="179" spans="1:4" x14ac:dyDescent="0.25">
      <c r="A179" s="28" t="s">
        <v>73</v>
      </c>
      <c r="B179" s="49">
        <v>121256.95</v>
      </c>
      <c r="D179" s="46"/>
    </row>
    <row r="180" spans="1:4" x14ac:dyDescent="0.25">
      <c r="A180" s="28" t="s">
        <v>74</v>
      </c>
      <c r="B180" s="49">
        <v>166292.82</v>
      </c>
      <c r="D180" s="46"/>
    </row>
    <row r="181" spans="1:4" x14ac:dyDescent="0.25">
      <c r="A181" s="28" t="s">
        <v>90</v>
      </c>
      <c r="B181" s="49">
        <v>110995.69</v>
      </c>
      <c r="C181" s="46"/>
      <c r="D181" s="46"/>
    </row>
    <row r="182" spans="1:4" x14ac:dyDescent="0.25">
      <c r="A182" s="28" t="s">
        <v>91</v>
      </c>
      <c r="B182" s="49">
        <v>6270.33</v>
      </c>
      <c r="C182" s="46"/>
      <c r="D182" s="46"/>
    </row>
    <row r="183" spans="1:4" x14ac:dyDescent="0.25">
      <c r="A183" s="28" t="s">
        <v>92</v>
      </c>
      <c r="B183" s="38">
        <f>SUM(B184:B189)</f>
        <v>132292849.55999999</v>
      </c>
    </row>
    <row r="184" spans="1:4" x14ac:dyDescent="0.25">
      <c r="A184" s="28" t="s">
        <v>120</v>
      </c>
      <c r="B184" s="49">
        <v>54439069.549999997</v>
      </c>
    </row>
    <row r="185" spans="1:4" x14ac:dyDescent="0.25">
      <c r="A185" s="28" t="s">
        <v>93</v>
      </c>
      <c r="B185" s="49">
        <v>1640785.04</v>
      </c>
      <c r="C185" s="46"/>
      <c r="D185" s="46"/>
    </row>
    <row r="186" spans="1:4" x14ac:dyDescent="0.25">
      <c r="A186" s="28" t="s">
        <v>94</v>
      </c>
      <c r="B186" s="49">
        <v>14970937.98</v>
      </c>
      <c r="D186" s="46"/>
    </row>
    <row r="187" spans="1:4" x14ac:dyDescent="0.25">
      <c r="A187" s="28" t="s">
        <v>95</v>
      </c>
      <c r="B187" s="49">
        <v>12253227.07</v>
      </c>
      <c r="C187" s="46"/>
      <c r="D187" s="50"/>
    </row>
    <row r="188" spans="1:4" x14ac:dyDescent="0.25">
      <c r="A188" s="28" t="s">
        <v>96</v>
      </c>
      <c r="B188" s="54">
        <v>45078068.659999996</v>
      </c>
      <c r="D188" s="46"/>
    </row>
    <row r="189" spans="1:4" x14ac:dyDescent="0.25">
      <c r="A189" s="28" t="s">
        <v>97</v>
      </c>
      <c r="B189" s="49">
        <v>3910761.26</v>
      </c>
      <c r="D189" s="46"/>
    </row>
    <row r="190" spans="1:4" x14ac:dyDescent="0.25">
      <c r="A190" s="27" t="s">
        <v>23</v>
      </c>
      <c r="B190" s="38">
        <f>(B39+B62)-(B167+B172)</f>
        <v>132834716.20999999</v>
      </c>
      <c r="C190" s="46"/>
      <c r="D190" s="46"/>
    </row>
    <row r="191" spans="1:4" x14ac:dyDescent="0.25">
      <c r="A191" s="15" t="s">
        <v>175</v>
      </c>
      <c r="B191" s="16"/>
    </row>
    <row r="192" spans="1:4" x14ac:dyDescent="0.25">
      <c r="A192" s="41" t="s">
        <v>19</v>
      </c>
      <c r="B192" s="42"/>
    </row>
    <row r="193" spans="1:2" x14ac:dyDescent="0.25">
      <c r="A193" s="34" t="s">
        <v>17</v>
      </c>
      <c r="B193" s="38">
        <v>722563.79</v>
      </c>
    </row>
    <row r="194" spans="1:2" x14ac:dyDescent="0.25">
      <c r="A194" s="34" t="s">
        <v>18</v>
      </c>
      <c r="B194" s="38">
        <v>0</v>
      </c>
    </row>
    <row r="195" spans="1:2" x14ac:dyDescent="0.25">
      <c r="A195" s="34" t="s">
        <v>21</v>
      </c>
      <c r="B195" s="38">
        <v>0</v>
      </c>
    </row>
    <row r="196" spans="1:2" x14ac:dyDescent="0.25">
      <c r="A196" s="41" t="s">
        <v>20</v>
      </c>
      <c r="B196" s="43">
        <f>B193+B194+B195</f>
        <v>722563.79</v>
      </c>
    </row>
    <row r="197" spans="1:2" x14ac:dyDescent="0.25">
      <c r="A197" s="57" t="s">
        <v>16</v>
      </c>
      <c r="B197" s="58"/>
    </row>
    <row r="198" spans="1:2" x14ac:dyDescent="0.25">
      <c r="A198" s="59"/>
      <c r="B198" s="60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74C25-9776-4A15-A794-1F5233D7395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8d34be9d-4bdd-4440-83d6-242f251ff09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e397677-9d8e-4934-9323-45b51ee272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2024-06-27T12:31:36Z</cp:lastPrinted>
  <dcterms:created xsi:type="dcterms:W3CDTF">2021-09-23T15:15:02Z</dcterms:created>
  <dcterms:modified xsi:type="dcterms:W3CDTF">2024-06-27T21:55:09Z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